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11040"/>
  </bookViews>
  <sheets>
    <sheet name="на 01.07.2024" sheetId="5" r:id="rId1"/>
  </sheets>
  <definedNames>
    <definedName name="_xlnm._FilterDatabase" localSheetId="0" hidden="1">'на 01.07.2024'!$A$6:$R$41</definedName>
    <definedName name="_xlnm.Print_Titles" localSheetId="0">'на 01.07.2024'!$6:$6</definedName>
  </definedNames>
  <calcPr calcId="144525"/>
</workbook>
</file>

<file path=xl/calcChain.xml><?xml version="1.0" encoding="utf-8"?>
<calcChain xmlns="http://schemas.openxmlformats.org/spreadsheetml/2006/main">
  <c r="O22" i="5" l="1"/>
  <c r="O7" i="5" l="1"/>
  <c r="O21" i="5"/>
  <c r="M22" i="5"/>
  <c r="L22" i="5"/>
  <c r="M7" i="5"/>
  <c r="L7" i="5"/>
  <c r="M21" i="5"/>
  <c r="M31" i="5" l="1"/>
  <c r="N40" i="5" l="1"/>
  <c r="P40" i="5"/>
  <c r="P41" i="5"/>
  <c r="N41" i="5"/>
  <c r="P39" i="5"/>
  <c r="N39" i="5"/>
  <c r="P38" i="5"/>
  <c r="N38" i="5"/>
  <c r="P37" i="5"/>
  <c r="N37" i="5"/>
  <c r="P36" i="5"/>
  <c r="N36" i="5"/>
  <c r="P35" i="5"/>
  <c r="N35" i="5"/>
  <c r="P34" i="5"/>
  <c r="N34" i="5"/>
  <c r="P32" i="5"/>
  <c r="N32" i="5"/>
  <c r="P30" i="5"/>
  <c r="N30" i="5"/>
  <c r="P29" i="5"/>
  <c r="N29" i="5"/>
  <c r="P28" i="5"/>
  <c r="N28" i="5"/>
  <c r="P27" i="5"/>
  <c r="P26" i="5"/>
  <c r="N26" i="5"/>
  <c r="P25" i="5"/>
  <c r="N25" i="5"/>
  <c r="P24" i="5"/>
  <c r="N24" i="5"/>
  <c r="P21" i="5"/>
  <c r="N21" i="5"/>
  <c r="P20" i="5"/>
  <c r="N20" i="5"/>
  <c r="P19" i="5"/>
  <c r="N19" i="5"/>
  <c r="P18" i="5"/>
  <c r="N18" i="5"/>
  <c r="P17" i="5"/>
  <c r="N17" i="5"/>
  <c r="P16" i="5"/>
  <c r="N16" i="5"/>
  <c r="P15" i="5"/>
  <c r="P14" i="5"/>
  <c r="N14" i="5"/>
  <c r="P13" i="5"/>
  <c r="N13" i="5"/>
  <c r="P12" i="5"/>
  <c r="N12" i="5"/>
  <c r="P11" i="5"/>
  <c r="N11" i="5"/>
  <c r="P10" i="5"/>
  <c r="N10" i="5"/>
  <c r="P9" i="5"/>
  <c r="N9" i="5"/>
  <c r="N31" i="5" l="1"/>
  <c r="P7" i="5"/>
  <c r="N22" i="5"/>
  <c r="P22" i="5"/>
  <c r="P31" i="5"/>
  <c r="N7" i="5"/>
</calcChain>
</file>

<file path=xl/sharedStrings.xml><?xml version="1.0" encoding="utf-8"?>
<sst xmlns="http://schemas.openxmlformats.org/spreadsheetml/2006/main" count="80" uniqueCount="76">
  <si>
    <t>Код дохода</t>
  </si>
  <si>
    <t>КД</t>
  </si>
  <si>
    <t>НАЛОГОВЫЕ ДОХОДЫ</t>
  </si>
  <si>
    <t>НАЛОГИ НА ПРИБЫЛЬ, ДОХОДЫ</t>
  </si>
  <si>
    <t xml:space="preserve">1 01 00000 00 0000 000 </t>
  </si>
  <si>
    <t>Код бюджетной классификации</t>
  </si>
  <si>
    <t>Источники доходов</t>
  </si>
  <si>
    <t>в том числе:</t>
  </si>
  <si>
    <t>Налог на доходы физических лиц</t>
  </si>
  <si>
    <t xml:space="preserve">1 01 02000 00 0000 110 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</si>
  <si>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</si>
  <si>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</si>
  <si>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1 03 02000 00 0000 110 </t>
  </si>
  <si>
    <t xml:space="preserve">1 05 00000 00 0000 000 </t>
  </si>
  <si>
    <t>НАЛОГИ НА СОВОКУПНЫЙ ДОХОД</t>
  </si>
  <si>
    <t xml:space="preserve">1 05 01000 00 0000 110 </t>
  </si>
  <si>
    <t xml:space="preserve">1 05 03000 00 0000 110 </t>
  </si>
  <si>
    <t xml:space="preserve">1 05 04000 00 0000 110 </t>
  </si>
  <si>
    <t>Единый сельскохозяйственный налог</t>
  </si>
  <si>
    <t xml:space="preserve">1 06 00000 00 0000 000 </t>
  </si>
  <si>
    <t>НАЛОГИ НА ИМУЩЕСТВО</t>
  </si>
  <si>
    <t xml:space="preserve">1 06 01000 00 0000 110 </t>
  </si>
  <si>
    <t xml:space="preserve">1 06 06000 00 0000 110 </t>
  </si>
  <si>
    <t>2024 год</t>
  </si>
  <si>
    <t>Выполнение плана,          %</t>
  </si>
  <si>
    <t>Темп роста исполнения 2024 года к 2023 году,        %</t>
  </si>
  <si>
    <t>Отчет за 1 квартал 2023 года</t>
  </si>
  <si>
    <t>План</t>
  </si>
  <si>
    <t>Отчет за 1 квартал</t>
  </si>
  <si>
    <t>Налог, взимаемый по УСН</t>
  </si>
  <si>
    <t>Налог на имущество физических лиц</t>
  </si>
  <si>
    <t>Земельный налог</t>
  </si>
  <si>
    <t>ИНЫЕ ДОХОДНЫЕ ИСТОЧНИКИ</t>
  </si>
  <si>
    <t>НЕНАЛОГОВЫЕ ДОХОДЫ</t>
  </si>
  <si>
    <t xml:space="preserve">1 11 00000 00 0000 000 </t>
  </si>
  <si>
    <t xml:space="preserve">1 12 00000 00 0000 000 </t>
  </si>
  <si>
    <t xml:space="preserve">1 13 00000 00 0000 000 </t>
  </si>
  <si>
    <t xml:space="preserve">1 15 00000 00 0000 000 </t>
  </si>
  <si>
    <t xml:space="preserve">1 16 00000 00 0000 000 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</si>
  <si>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</si>
  <si>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</si>
  <si>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АДМИНИСТРАТИВНЫЕ ПЛАТЕЖИ И СБОРЫ</t>
  </si>
  <si>
    <t>ШТРАФЫ, САНКЦИИ, ВОЗМЕЩЕНИЕ УЩЕРБА</t>
  </si>
  <si>
    <t>из них:</t>
  </si>
  <si>
    <t xml:space="preserve">1 17 00000 00 0000 000 </t>
  </si>
  <si>
    <t>ПРОЧИЕ НЕНАЛОГОВЫЕ ДОХОДЫ</t>
  </si>
  <si>
    <t>НАЛОГОВЫЕ И НЕНАЛОГОВЫЕ ДОХОДЫ</t>
  </si>
  <si>
    <t>БЕЗВОЗМЕЗДНЫЕ ПОСТУПЛЕНИЯ</t>
  </si>
  <si>
    <t>Субсидии</t>
  </si>
  <si>
    <t>Субвенции</t>
  </si>
  <si>
    <t>Иные межбюджетные трансферты</t>
  </si>
  <si>
    <t xml:space="preserve">2 07 00000 00 0000 000 </t>
  </si>
  <si>
    <t>ПРОЧИЕ БЕЗВОЗМЕЗДНЫЕ ПОСТУПЛЕНИЯ</t>
  </si>
  <si>
    <t xml:space="preserve">2 02 30000 00 0000 000 </t>
  </si>
  <si>
    <t xml:space="preserve">2 02 20000 00 0000 000 </t>
  </si>
  <si>
    <t xml:space="preserve">2 02 40000 00 0000 000 </t>
  </si>
  <si>
    <t xml:space="preserve">1 05 02000 00 0000 110 </t>
  </si>
  <si>
    <t xml:space="preserve">1 14 00000 00 0000 000 </t>
  </si>
  <si>
    <t>ДОХОДЫ ОТ ПРОДАЖИ МАТЕРИАЛЬНЫХ И НЕМАТЕРИАЛЬНЫХ АКТИВОВ</t>
  </si>
  <si>
    <t xml:space="preserve">2 19 00000 00 0000 000 </t>
  </si>
  <si>
    <t>ВОЗВРАТ ОСТАТКОВ СУБСИДИЙ, СУБВЕНЦИЙ И ИНЫХ МЕЖБЮДЖЕТНЫХ ТРАНСФЕРТОВ, ИМЕЮЩИХ ЦЕЛЕВОЕ НАЗНАЧЕНИЕ, ПРОШЛЫХ ЛЕТ</t>
  </si>
  <si>
    <t xml:space="preserve">2 02 10000 00 0000 000 </t>
  </si>
  <si>
    <t>БЕЗВОЗМЕЗДНЫЕ ПОСТУПЛЕНИЯ ОТ ДРУГИХ БЮДЖЕТОВ БЮДЖЕТНОЙ СИСТЕМЫ РОССИЙСКОЙ ФЕДЕРАЦИИ</t>
  </si>
  <si>
    <t xml:space="preserve">2 02 0000 00 0000 000 </t>
  </si>
  <si>
    <t>Доходы от уплаты акцизов на дизельное топливо в местные бюджеты</t>
  </si>
  <si>
    <t>Единый налог на вмененный доход</t>
  </si>
  <si>
    <t>Налог, взимаемый в связи с применением патентной системы налогообложения</t>
  </si>
  <si>
    <t>Дотации на выравнивание</t>
  </si>
  <si>
    <t>Выполнение плана,               %</t>
  </si>
  <si>
    <t>Темп роста исполнения 2024 года к 2023 году,                              %</t>
  </si>
  <si>
    <t>Отчет за 1 полугодие</t>
  </si>
  <si>
    <t>Отчет за 1 полугодие 2023 года</t>
  </si>
  <si>
    <t xml:space="preserve">Сведения об исполнении доходной части бюджета Александровского муниципального округа Ставропольского края по доходои за I полугодие 2024 года и к соответствующему периоду 2023 года          </t>
  </si>
  <si>
    <t>(тыс.рублей)</t>
  </si>
  <si>
    <t xml:space="preserve">ВСЕГО ДОХОДОВ </t>
  </si>
  <si>
    <t>ДОХОДЫ ОТ ИСПОЛЬЗОВАНИЯ ИМУЩЕСТВА, НАХОДЯЩЕГОСЯ В ГОС. И МУН.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</si>
</sst>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[Red]\-#,##0.00;0.00"/>
    <numFmt numFmtId="165" formatCode="&quot;&quot;###,##0.00"/>
  </numFmts>
  <fonts count="6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Protection="1">
      <protection hidden="1"/>
    </xf>
    <xf numFmtId="4" fontId="3" fillId="0" borderId="0" xfId="0" applyNumberFormat="1" applyFont="1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/>
    <xf numFmtId="0" fontId="3" fillId="2" borderId="1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1" xfId="0" applyNumberFormat="1" applyFont="1" applyFill="1" applyBorder="1" applyAlignment="1" applyProtection="1">
      <alignment vertical="top"/>
      <protection hidden="1"/>
    </xf>
    <xf numFmtId="43" fontId="3" fillId="0" borderId="1" xfId="2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" fontId="3" fillId="0" borderId="1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165" fontId="4" fillId="0" borderId="0" xfId="0" applyNumberFormat="1" applyFont="1" applyFill="1" applyBorder="1" applyAlignment="1">
      <alignment vertical="top" wrapText="1"/>
    </xf>
    <xf numFmtId="165" fontId="3" fillId="0" borderId="0" xfId="0" applyNumberFormat="1" applyFont="1" applyFill="1" applyAlignment="1">
      <alignment vertical="top"/>
    </xf>
    <xf numFmtId="0" fontId="3" fillId="0" borderId="2" xfId="0" applyNumberFormat="1" applyFont="1" applyFill="1" applyBorder="1" applyAlignment="1" applyProtection="1">
      <alignment vertical="top" wrapText="1"/>
      <protection hidden="1"/>
    </xf>
    <xf numFmtId="0" fontId="3" fillId="0" borderId="4" xfId="0" applyNumberFormat="1" applyFont="1" applyFill="1" applyBorder="1" applyAlignment="1" applyProtection="1">
      <alignment vertical="top" wrapText="1"/>
      <protection hidden="1"/>
    </xf>
    <xf numFmtId="0" fontId="3" fillId="0" borderId="3" xfId="0" applyNumberFormat="1" applyFont="1" applyFill="1" applyBorder="1" applyAlignment="1" applyProtection="1">
      <alignment vertical="top" wrapText="1"/>
      <protection hidden="1"/>
    </xf>
    <xf numFmtId="0" fontId="3" fillId="0" borderId="1" xfId="0" applyNumberFormat="1" applyFont="1" applyFill="1" applyBorder="1" applyAlignment="1" applyProtection="1">
      <alignment vertical="top" wrapText="1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top" wrapText="1"/>
      <protection hidden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3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43" fontId="3" fillId="2" borderId="1" xfId="2" applyFont="1" applyFill="1" applyBorder="1" applyAlignment="1">
      <alignment vertical="top"/>
    </xf>
    <xf numFmtId="4" fontId="3" fillId="2" borderId="1" xfId="0" applyNumberFormat="1" applyFont="1" applyFill="1" applyBorder="1" applyAlignment="1">
      <alignment vertical="top"/>
    </xf>
    <xf numFmtId="0" fontId="5" fillId="0" borderId="0" xfId="0" applyFont="1" applyProtection="1">
      <protection hidden="1"/>
    </xf>
    <xf numFmtId="0" fontId="5" fillId="0" borderId="0" xfId="0" applyNumberFormat="1" applyFont="1" applyFill="1" applyAlignment="1" applyProtection="1">
      <protection hidden="1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Fill="1"/>
    <xf numFmtId="0" fontId="5" fillId="0" borderId="0" xfId="0" applyNumberFormat="1" applyFont="1" applyFill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1" xfId="0" applyNumberFormat="1" applyFont="1" applyFill="1" applyBorder="1" applyAlignment="1" applyProtection="1">
      <alignment horizontal="left" vertical="top" wrapText="1" indent="2"/>
      <protection hidden="1"/>
    </xf>
    <xf numFmtId="0" fontId="5" fillId="0" borderId="0" xfId="0" applyNumberFormat="1" applyFont="1" applyFill="1" applyAlignment="1" applyProtection="1">
      <alignment horizontal="center" vertical="top" wrapText="1"/>
      <protection hidden="1"/>
    </xf>
    <xf numFmtId="0" fontId="3" fillId="0" borderId="1" xfId="0" applyNumberFormat="1" applyFont="1" applyFill="1" applyBorder="1" applyAlignment="1" applyProtection="1">
      <alignment vertical="top" wrapText="1"/>
      <protection hidden="1"/>
    </xf>
    <xf numFmtId="0" fontId="3" fillId="2" borderId="1" xfId="0" applyNumberFormat="1" applyFont="1" applyFill="1" applyBorder="1" applyAlignment="1" applyProtection="1">
      <alignment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4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3" xfId="0" applyNumberFormat="1" applyFont="1" applyFill="1" applyBorder="1" applyAlignment="1" applyProtection="1">
      <alignment horizontal="left" vertical="top" wrapText="1" indent="2"/>
      <protection hidden="1"/>
    </xf>
    <xf numFmtId="0" fontId="3" fillId="0" borderId="1" xfId="0" applyNumberFormat="1" applyFont="1" applyFill="1" applyBorder="1" applyAlignment="1" applyProtection="1">
      <alignment horizontal="left" vertical="top" wrapText="1" indent="2"/>
      <protection hidden="1"/>
    </xf>
    <xf numFmtId="0" fontId="3" fillId="2" borderId="2" xfId="0" applyNumberFormat="1" applyFont="1" applyFill="1" applyBorder="1" applyAlignment="1" applyProtection="1">
      <alignment vertical="top" wrapText="1"/>
      <protection hidden="1"/>
    </xf>
    <xf numFmtId="0" fontId="3" fillId="2" borderId="4" xfId="0" applyNumberFormat="1" applyFont="1" applyFill="1" applyBorder="1" applyAlignment="1" applyProtection="1">
      <alignment vertical="top" wrapText="1"/>
      <protection hidden="1"/>
    </xf>
    <xf numFmtId="0" fontId="3" fillId="2" borderId="3" xfId="0" applyNumberFormat="1" applyFont="1" applyFill="1" applyBorder="1" applyAlignment="1" applyProtection="1">
      <alignment vertical="top" wrapText="1"/>
      <protection hidden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  <protection hidden="1"/>
    </xf>
    <xf numFmtId="0" fontId="3" fillId="0" borderId="6" xfId="0" applyNumberFormat="1" applyFont="1" applyFill="1" applyBorder="1" applyAlignment="1" applyProtection="1">
      <alignment horizontal="center" vertical="top" wrapText="1"/>
      <protection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showGridLines="0" tabSelected="1" topLeftCell="A16" zoomScale="85" zoomScaleNormal="85" workbookViewId="0">
      <selection activeCell="O23" sqref="O23"/>
    </sheetView>
  </sheetViews>
  <sheetFormatPr defaultRowHeight="15.75" x14ac:dyDescent="0.25"/>
  <cols>
    <col min="1" max="1" width="25" style="3" customWidth="1"/>
    <col min="2" max="8" width="0" style="3" hidden="1" customWidth="1"/>
    <col min="9" max="9" width="53.42578125" style="3" customWidth="1"/>
    <col min="10" max="11" width="0" style="3" hidden="1" customWidth="1"/>
    <col min="12" max="12" width="19.42578125" style="3" customWidth="1"/>
    <col min="13" max="13" width="15.42578125" style="3" customWidth="1"/>
    <col min="14" max="14" width="12.85546875" style="3" customWidth="1"/>
    <col min="15" max="15" width="16.140625" style="3" customWidth="1"/>
    <col min="16" max="16" width="12.5703125" style="2" customWidth="1"/>
    <col min="17" max="17" width="16.7109375" style="3" hidden="1" customWidth="1"/>
    <col min="18" max="18" width="5.7109375" style="4" hidden="1" customWidth="1"/>
    <col min="19" max="221" width="9.140625" style="3" customWidth="1"/>
    <col min="222" max="16384" width="9.140625" style="3"/>
  </cols>
  <sheetData>
    <row r="1" spans="1:18" s="37" customFormat="1" ht="12.75" customHeight="1" x14ac:dyDescent="0.3">
      <c r="A1" s="34"/>
      <c r="B1" s="35"/>
      <c r="C1" s="35"/>
      <c r="D1" s="35"/>
      <c r="E1" s="35"/>
      <c r="F1" s="35"/>
      <c r="G1" s="35"/>
      <c r="H1" s="35"/>
      <c r="I1" s="42" t="s">
        <v>72</v>
      </c>
      <c r="J1" s="42"/>
      <c r="K1" s="42"/>
      <c r="L1" s="42"/>
      <c r="M1" s="42"/>
      <c r="N1" s="42"/>
      <c r="O1" s="42"/>
      <c r="P1" s="36"/>
      <c r="R1" s="38"/>
    </row>
    <row r="2" spans="1:18" s="37" customFormat="1" ht="33.75" customHeight="1" x14ac:dyDescent="0.3">
      <c r="B2" s="39"/>
      <c r="C2" s="39"/>
      <c r="D2" s="39"/>
      <c r="E2" s="39"/>
      <c r="F2" s="39"/>
      <c r="G2" s="39"/>
      <c r="H2" s="39"/>
      <c r="I2" s="42"/>
      <c r="J2" s="42"/>
      <c r="K2" s="42"/>
      <c r="L2" s="42"/>
      <c r="M2" s="42"/>
      <c r="N2" s="42"/>
      <c r="O2" s="42"/>
      <c r="P2" s="36"/>
      <c r="R2" s="38"/>
    </row>
    <row r="3" spans="1:18" ht="11.25" customHeight="1" x14ac:dyDescent="0.25">
      <c r="B3" s="26"/>
      <c r="C3" s="26"/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" t="s">
        <v>73</v>
      </c>
      <c r="Q3" s="3">
        <v>1000</v>
      </c>
    </row>
    <row r="4" spans="1:18" ht="12.75" customHeight="1" x14ac:dyDescent="0.25">
      <c r="A4" s="56" t="s">
        <v>5</v>
      </c>
      <c r="B4" s="54" t="s">
        <v>6</v>
      </c>
      <c r="C4" s="52" t="s">
        <v>23</v>
      </c>
      <c r="D4" s="52"/>
      <c r="E4" s="52"/>
      <c r="F4" s="52" t="s">
        <v>26</v>
      </c>
      <c r="G4" s="52" t="s">
        <v>25</v>
      </c>
      <c r="H4" s="1"/>
      <c r="I4" s="54" t="s">
        <v>6</v>
      </c>
      <c r="J4" s="1"/>
      <c r="K4" s="1"/>
      <c r="L4" s="52" t="s">
        <v>23</v>
      </c>
      <c r="M4" s="52"/>
      <c r="N4" s="52"/>
      <c r="O4" s="52" t="s">
        <v>71</v>
      </c>
      <c r="P4" s="53" t="s">
        <v>69</v>
      </c>
    </row>
    <row r="5" spans="1:18" s="5" customFormat="1" ht="51.75" customHeight="1" x14ac:dyDescent="0.25">
      <c r="A5" s="57"/>
      <c r="B5" s="55"/>
      <c r="C5" s="28" t="s">
        <v>27</v>
      </c>
      <c r="D5" s="28" t="s">
        <v>28</v>
      </c>
      <c r="E5" s="28" t="s">
        <v>24</v>
      </c>
      <c r="F5" s="52"/>
      <c r="G5" s="52"/>
      <c r="H5" s="29"/>
      <c r="I5" s="55"/>
      <c r="J5" s="30"/>
      <c r="K5" s="30"/>
      <c r="L5" s="28" t="s">
        <v>27</v>
      </c>
      <c r="M5" s="28" t="s">
        <v>70</v>
      </c>
      <c r="N5" s="28" t="s">
        <v>68</v>
      </c>
      <c r="O5" s="52"/>
      <c r="P5" s="53"/>
      <c r="R5" s="6"/>
    </row>
    <row r="6" spans="1:18" s="8" customFormat="1" ht="12" customHeight="1" x14ac:dyDescent="0.2">
      <c r="A6" s="7">
        <v>1</v>
      </c>
      <c r="B6" s="7"/>
      <c r="C6" s="7"/>
      <c r="D6" s="7"/>
      <c r="E6" s="7"/>
      <c r="F6" s="7"/>
      <c r="G6" s="7" t="s">
        <v>1</v>
      </c>
      <c r="H6" s="7" t="s">
        <v>0</v>
      </c>
      <c r="I6" s="7">
        <v>2</v>
      </c>
      <c r="J6" s="7">
        <v>2</v>
      </c>
      <c r="K6" s="7"/>
      <c r="L6" s="7">
        <v>3</v>
      </c>
      <c r="M6" s="7">
        <v>4</v>
      </c>
      <c r="N6" s="7">
        <v>5</v>
      </c>
      <c r="O6" s="7">
        <v>6</v>
      </c>
      <c r="P6" s="31">
        <v>7</v>
      </c>
      <c r="R6" s="9"/>
    </row>
    <row r="7" spans="1:18" s="12" customFormat="1" x14ac:dyDescent="0.2">
      <c r="A7" s="11"/>
      <c r="B7" s="49" t="s">
        <v>2</v>
      </c>
      <c r="C7" s="50"/>
      <c r="D7" s="50"/>
      <c r="E7" s="50"/>
      <c r="F7" s="50"/>
      <c r="G7" s="50"/>
      <c r="H7" s="50"/>
      <c r="I7" s="50"/>
      <c r="J7" s="50"/>
      <c r="K7" s="51"/>
      <c r="L7" s="32">
        <f>(L9+L11+L13+L18+L21)</f>
        <v>308438.23</v>
      </c>
      <c r="M7" s="32">
        <f>(M9+M11+M13+M18+M21)</f>
        <v>137032.42660000001</v>
      </c>
      <c r="N7" s="33">
        <f>M7/L7*100</f>
        <v>44.427834578093652</v>
      </c>
      <c r="O7" s="32">
        <f>(O9+O11+O13+O18+O21)</f>
        <v>108703.5866</v>
      </c>
      <c r="P7" s="33">
        <f>M7/O7*100</f>
        <v>126.06063045945535</v>
      </c>
      <c r="R7" s="13"/>
    </row>
    <row r="8" spans="1:18" s="12" customFormat="1" x14ac:dyDescent="0.2">
      <c r="A8" s="14"/>
      <c r="B8" s="22"/>
      <c r="C8" s="23"/>
      <c r="D8" s="23"/>
      <c r="E8" s="23"/>
      <c r="F8" s="23"/>
      <c r="G8" s="23"/>
      <c r="H8" s="23"/>
      <c r="I8" s="23" t="s">
        <v>7</v>
      </c>
      <c r="J8" s="23"/>
      <c r="K8" s="24"/>
      <c r="L8" s="15"/>
      <c r="M8" s="15"/>
      <c r="N8" s="16"/>
      <c r="O8" s="15"/>
      <c r="P8" s="16"/>
      <c r="R8" s="13"/>
    </row>
    <row r="9" spans="1:18" s="12" customFormat="1" x14ac:dyDescent="0.2">
      <c r="A9" s="14" t="s">
        <v>4</v>
      </c>
      <c r="B9" s="43" t="s">
        <v>3</v>
      </c>
      <c r="C9" s="43"/>
      <c r="D9" s="43"/>
      <c r="E9" s="43"/>
      <c r="F9" s="43"/>
      <c r="G9" s="43"/>
      <c r="H9" s="43"/>
      <c r="I9" s="43"/>
      <c r="J9" s="43"/>
      <c r="K9" s="43"/>
      <c r="L9" s="15">
        <v>189381.96</v>
      </c>
      <c r="M9" s="15">
        <v>86552.474400000006</v>
      </c>
      <c r="N9" s="17">
        <f>(M9/L9*100)</f>
        <v>45.702597227317746</v>
      </c>
      <c r="O9" s="15">
        <v>68293.711869999999</v>
      </c>
      <c r="P9" s="17">
        <f t="shared" ref="P9:P41" si="0">M9/O9*100</f>
        <v>126.73564231617158</v>
      </c>
      <c r="Q9" s="13"/>
      <c r="R9" s="13"/>
    </row>
    <row r="10" spans="1:18" s="12" customFormat="1" x14ac:dyDescent="0.2">
      <c r="A10" s="14" t="s">
        <v>9</v>
      </c>
      <c r="B10" s="45" t="s">
        <v>8</v>
      </c>
      <c r="C10" s="46"/>
      <c r="D10" s="46"/>
      <c r="E10" s="46"/>
      <c r="F10" s="46"/>
      <c r="G10" s="46"/>
      <c r="H10" s="46"/>
      <c r="I10" s="46"/>
      <c r="J10" s="46"/>
      <c r="K10" s="47"/>
      <c r="L10" s="15">
        <v>189381.96</v>
      </c>
      <c r="M10" s="15">
        <v>86552.474400000006</v>
      </c>
      <c r="N10" s="17">
        <f t="shared" ref="N10:N20" si="1">(M10/L10*100)</f>
        <v>45.702597227317746</v>
      </c>
      <c r="O10" s="15">
        <v>68293.711869999999</v>
      </c>
      <c r="P10" s="17">
        <f t="shared" si="0"/>
        <v>126.73564231617158</v>
      </c>
      <c r="Q10" s="13"/>
      <c r="R10" s="13"/>
    </row>
    <row r="11" spans="1:18" s="12" customFormat="1" ht="33.75" customHeight="1" x14ac:dyDescent="0.2">
      <c r="A11" s="14" t="s">
        <v>10</v>
      </c>
      <c r="B11" s="43" t="s">
        <v>11</v>
      </c>
      <c r="C11" s="43"/>
      <c r="D11" s="43"/>
      <c r="E11" s="43"/>
      <c r="F11" s="43"/>
      <c r="G11" s="43"/>
      <c r="H11" s="43"/>
      <c r="I11" s="43"/>
      <c r="J11" s="43"/>
      <c r="K11" s="43"/>
      <c r="L11" s="15">
        <v>22969.25</v>
      </c>
      <c r="M11" s="15">
        <v>12016.757669999999</v>
      </c>
      <c r="N11" s="17">
        <f t="shared" si="1"/>
        <v>52.316717655125863</v>
      </c>
      <c r="O11" s="15">
        <v>12039.91639</v>
      </c>
      <c r="P11" s="17">
        <f t="shared" si="0"/>
        <v>99.807650491499786</v>
      </c>
      <c r="Q11" s="13"/>
      <c r="R11" s="13"/>
    </row>
    <row r="12" spans="1:18" s="12" customFormat="1" ht="33.75" customHeight="1" x14ac:dyDescent="0.2">
      <c r="A12" s="14" t="s">
        <v>12</v>
      </c>
      <c r="B12" s="22"/>
      <c r="C12" s="23"/>
      <c r="D12" s="23"/>
      <c r="E12" s="23"/>
      <c r="F12" s="23"/>
      <c r="G12" s="23"/>
      <c r="H12" s="23"/>
      <c r="I12" s="40" t="s">
        <v>64</v>
      </c>
      <c r="J12" s="23"/>
      <c r="K12" s="24"/>
      <c r="L12" s="15">
        <v>22969.25</v>
      </c>
      <c r="M12" s="15">
        <v>12016.757669999999</v>
      </c>
      <c r="N12" s="17">
        <f t="shared" si="1"/>
        <v>52.316717655125863</v>
      </c>
      <c r="O12" s="15">
        <v>12039.91639</v>
      </c>
      <c r="P12" s="17">
        <f t="shared" si="0"/>
        <v>99.807650491499786</v>
      </c>
      <c r="Q12" s="13"/>
      <c r="R12" s="13"/>
    </row>
    <row r="13" spans="1:18" s="12" customFormat="1" x14ac:dyDescent="0.2">
      <c r="A13" s="14" t="s">
        <v>13</v>
      </c>
      <c r="B13" s="43" t="s">
        <v>14</v>
      </c>
      <c r="C13" s="43"/>
      <c r="D13" s="43"/>
      <c r="E13" s="43"/>
      <c r="F13" s="43"/>
      <c r="G13" s="43"/>
      <c r="H13" s="43"/>
      <c r="I13" s="43"/>
      <c r="J13" s="43"/>
      <c r="K13" s="43"/>
      <c r="L13" s="15">
        <v>28466.1</v>
      </c>
      <c r="M13" s="15">
        <v>21110.279879999998</v>
      </c>
      <c r="N13" s="17">
        <f t="shared" si="1"/>
        <v>74.159368090465492</v>
      </c>
      <c r="O13" s="15">
        <v>15315.57797</v>
      </c>
      <c r="P13" s="17">
        <f t="shared" si="0"/>
        <v>137.835345955279</v>
      </c>
      <c r="Q13" s="13"/>
      <c r="R13" s="13"/>
    </row>
    <row r="14" spans="1:18" s="12" customFormat="1" x14ac:dyDescent="0.2">
      <c r="A14" s="14" t="s">
        <v>15</v>
      </c>
      <c r="B14" s="48" t="s">
        <v>29</v>
      </c>
      <c r="C14" s="48"/>
      <c r="D14" s="48"/>
      <c r="E14" s="48"/>
      <c r="F14" s="48"/>
      <c r="G14" s="48"/>
      <c r="H14" s="48"/>
      <c r="I14" s="48"/>
      <c r="J14" s="48"/>
      <c r="K14" s="48"/>
      <c r="L14" s="15">
        <v>21033.26</v>
      </c>
      <c r="M14" s="15">
        <v>14754.33402</v>
      </c>
      <c r="N14" s="17">
        <f t="shared" si="1"/>
        <v>70.147632939449238</v>
      </c>
      <c r="O14" s="15">
        <v>11442.649960000001</v>
      </c>
      <c r="P14" s="17">
        <f t="shared" si="0"/>
        <v>128.94158321347444</v>
      </c>
      <c r="Q14" s="13"/>
      <c r="R14" s="13"/>
    </row>
    <row r="15" spans="1:18" s="12" customFormat="1" x14ac:dyDescent="0.2">
      <c r="A15" s="14" t="s">
        <v>56</v>
      </c>
      <c r="B15" s="41"/>
      <c r="C15" s="41"/>
      <c r="D15" s="41"/>
      <c r="E15" s="41"/>
      <c r="F15" s="41"/>
      <c r="G15" s="41"/>
      <c r="H15" s="41"/>
      <c r="I15" s="41" t="s">
        <v>65</v>
      </c>
      <c r="J15" s="41"/>
      <c r="K15" s="41"/>
      <c r="L15" s="15">
        <v>0</v>
      </c>
      <c r="M15" s="15">
        <v>11.637079999999999</v>
      </c>
      <c r="N15" s="17"/>
      <c r="O15" s="15">
        <v>-189.99517</v>
      </c>
      <c r="P15" s="17">
        <f t="shared" si="0"/>
        <v>-6.1249346496545138</v>
      </c>
      <c r="Q15" s="13"/>
      <c r="R15" s="13"/>
    </row>
    <row r="16" spans="1:18" s="12" customFormat="1" x14ac:dyDescent="0.2">
      <c r="A16" s="14" t="s">
        <v>16</v>
      </c>
      <c r="B16" s="48" t="s">
        <v>18</v>
      </c>
      <c r="C16" s="48"/>
      <c r="D16" s="48"/>
      <c r="E16" s="48"/>
      <c r="F16" s="48"/>
      <c r="G16" s="48"/>
      <c r="H16" s="48"/>
      <c r="I16" s="48"/>
      <c r="J16" s="48"/>
      <c r="K16" s="48"/>
      <c r="L16" s="15">
        <v>3083.84</v>
      </c>
      <c r="M16" s="15">
        <v>3277.1073999999999</v>
      </c>
      <c r="N16" s="17">
        <f t="shared" si="1"/>
        <v>106.2671020545813</v>
      </c>
      <c r="O16" s="15">
        <v>1948.3059900000001</v>
      </c>
      <c r="P16" s="17">
        <f t="shared" si="0"/>
        <v>168.20291149441059</v>
      </c>
      <c r="Q16" s="13"/>
      <c r="R16" s="13"/>
    </row>
    <row r="17" spans="1:18" s="12" customFormat="1" x14ac:dyDescent="0.2">
      <c r="A17" s="14" t="s">
        <v>17</v>
      </c>
      <c r="B17" s="48" t="s">
        <v>66</v>
      </c>
      <c r="C17" s="48"/>
      <c r="D17" s="48"/>
      <c r="E17" s="48"/>
      <c r="F17" s="48"/>
      <c r="G17" s="48"/>
      <c r="H17" s="48"/>
      <c r="I17" s="48"/>
      <c r="J17" s="48"/>
      <c r="K17" s="48"/>
      <c r="L17" s="15">
        <v>4349</v>
      </c>
      <c r="M17" s="15">
        <v>3067.20138</v>
      </c>
      <c r="N17" s="17">
        <f t="shared" si="1"/>
        <v>70.526589560818579</v>
      </c>
      <c r="O17" s="15">
        <v>2114.6171899999999</v>
      </c>
      <c r="P17" s="17">
        <f t="shared" si="0"/>
        <v>145.04759511578547</v>
      </c>
      <c r="Q17" s="13"/>
      <c r="R17" s="13"/>
    </row>
    <row r="18" spans="1:18" s="12" customFormat="1" x14ac:dyDescent="0.2">
      <c r="A18" s="14" t="s">
        <v>19</v>
      </c>
      <c r="B18" s="43" t="s">
        <v>20</v>
      </c>
      <c r="C18" s="43"/>
      <c r="D18" s="43"/>
      <c r="E18" s="43"/>
      <c r="F18" s="43"/>
      <c r="G18" s="43"/>
      <c r="H18" s="43"/>
      <c r="I18" s="43"/>
      <c r="J18" s="43"/>
      <c r="K18" s="43"/>
      <c r="L18" s="15">
        <v>63130</v>
      </c>
      <c r="M18" s="15">
        <v>14674.31868</v>
      </c>
      <c r="N18" s="17">
        <f t="shared" si="1"/>
        <v>23.24460427688896</v>
      </c>
      <c r="O18" s="15">
        <v>10969.354069999999</v>
      </c>
      <c r="P18" s="17">
        <f t="shared" si="0"/>
        <v>133.77559504741194</v>
      </c>
      <c r="Q18" s="13"/>
      <c r="R18" s="13"/>
    </row>
    <row r="19" spans="1:18" s="12" customFormat="1" x14ac:dyDescent="0.2">
      <c r="A19" s="14" t="s">
        <v>21</v>
      </c>
      <c r="B19" s="48" t="s">
        <v>30</v>
      </c>
      <c r="C19" s="48"/>
      <c r="D19" s="48"/>
      <c r="E19" s="48"/>
      <c r="F19" s="48"/>
      <c r="G19" s="48"/>
      <c r="H19" s="48"/>
      <c r="I19" s="48"/>
      <c r="J19" s="48"/>
      <c r="K19" s="48"/>
      <c r="L19" s="15">
        <v>14115</v>
      </c>
      <c r="M19" s="15">
        <v>2250.4308599999999</v>
      </c>
      <c r="N19" s="17">
        <f t="shared" si="1"/>
        <v>15.943541339001063</v>
      </c>
      <c r="O19" s="15">
        <v>1596.40428</v>
      </c>
      <c r="P19" s="17">
        <f t="shared" si="0"/>
        <v>140.96873130407795</v>
      </c>
      <c r="Q19" s="13"/>
      <c r="R19" s="13"/>
    </row>
    <row r="20" spans="1:18" s="12" customFormat="1" x14ac:dyDescent="0.2">
      <c r="A20" s="14" t="s">
        <v>22</v>
      </c>
      <c r="B20" s="48" t="s">
        <v>31</v>
      </c>
      <c r="C20" s="48"/>
      <c r="D20" s="48"/>
      <c r="E20" s="48"/>
      <c r="F20" s="48"/>
      <c r="G20" s="48"/>
      <c r="H20" s="48"/>
      <c r="I20" s="48"/>
      <c r="J20" s="48"/>
      <c r="K20" s="48"/>
      <c r="L20" s="15">
        <v>49015</v>
      </c>
      <c r="M20" s="15">
        <v>12423.88782</v>
      </c>
      <c r="N20" s="16">
        <f t="shared" si="1"/>
        <v>25.347113781495462</v>
      </c>
      <c r="O20" s="15">
        <v>9372.9497899999988</v>
      </c>
      <c r="P20" s="16">
        <f t="shared" si="0"/>
        <v>132.55045741581853</v>
      </c>
      <c r="R20" s="13"/>
    </row>
    <row r="21" spans="1:18" s="12" customFormat="1" x14ac:dyDescent="0.2">
      <c r="A21" s="14"/>
      <c r="B21" s="43" t="s">
        <v>32</v>
      </c>
      <c r="C21" s="43"/>
      <c r="D21" s="43"/>
      <c r="E21" s="43"/>
      <c r="F21" s="43"/>
      <c r="G21" s="43"/>
      <c r="H21" s="43"/>
      <c r="I21" s="43"/>
      <c r="J21" s="43"/>
      <c r="K21" s="43"/>
      <c r="L21" s="15">
        <v>4490.92</v>
      </c>
      <c r="M21" s="15">
        <f>(2677812.17+783.8)/1000</f>
        <v>2678.5959699999999</v>
      </c>
      <c r="N21" s="17">
        <f t="shared" ref="N21:N41" si="2">M21/L21*100</f>
        <v>59.64470464849073</v>
      </c>
      <c r="O21" s="15">
        <f>(2085027.3-1)/1000</f>
        <v>2085.0263</v>
      </c>
      <c r="P21" s="17">
        <f t="shared" si="0"/>
        <v>128.468210209147</v>
      </c>
      <c r="R21" s="13"/>
    </row>
    <row r="22" spans="1:18" s="12" customFormat="1" x14ac:dyDescent="0.2">
      <c r="A22" s="11"/>
      <c r="B22" s="49" t="s">
        <v>33</v>
      </c>
      <c r="C22" s="50"/>
      <c r="D22" s="50"/>
      <c r="E22" s="50"/>
      <c r="F22" s="50"/>
      <c r="G22" s="50"/>
      <c r="H22" s="50"/>
      <c r="I22" s="50"/>
      <c r="J22" s="50"/>
      <c r="K22" s="51"/>
      <c r="L22" s="32">
        <f>(L24+L25+L26+L27+L28+L29+L30)</f>
        <v>70139.304360000009</v>
      </c>
      <c r="M22" s="32">
        <f>(M24+M25+M26+M27+M28+M29+M30)</f>
        <v>37544.430090000002</v>
      </c>
      <c r="N22" s="33">
        <f t="shared" si="2"/>
        <v>53.528375327616374</v>
      </c>
      <c r="O22" s="32">
        <f>(O24+O25+O26+O27+O28+O29+O30)</f>
        <v>37090.603459999998</v>
      </c>
      <c r="P22" s="33">
        <f t="shared" si="0"/>
        <v>101.22356227093859</v>
      </c>
      <c r="R22" s="13"/>
    </row>
    <row r="23" spans="1:18" s="12" customFormat="1" x14ac:dyDescent="0.2">
      <c r="A23" s="14"/>
      <c r="B23" s="22"/>
      <c r="C23" s="23"/>
      <c r="D23" s="23"/>
      <c r="E23" s="23"/>
      <c r="F23" s="23"/>
      <c r="G23" s="23"/>
      <c r="H23" s="23"/>
      <c r="I23" s="23" t="s">
        <v>43</v>
      </c>
      <c r="J23" s="23"/>
      <c r="K23" s="24"/>
      <c r="L23" s="15"/>
      <c r="M23" s="15"/>
      <c r="N23" s="17"/>
      <c r="O23" s="15"/>
      <c r="P23" s="17"/>
      <c r="Q23" s="13"/>
      <c r="R23" s="13"/>
    </row>
    <row r="24" spans="1:18" s="12" customFormat="1" ht="51" customHeight="1" x14ac:dyDescent="0.2">
      <c r="A24" s="14" t="s">
        <v>34</v>
      </c>
      <c r="B24" s="43" t="s">
        <v>75</v>
      </c>
      <c r="C24" s="43"/>
      <c r="D24" s="43"/>
      <c r="E24" s="43"/>
      <c r="F24" s="43"/>
      <c r="G24" s="43"/>
      <c r="H24" s="43"/>
      <c r="I24" s="43"/>
      <c r="J24" s="43"/>
      <c r="K24" s="43"/>
      <c r="L24" s="15">
        <v>52423.67</v>
      </c>
      <c r="M24" s="15">
        <v>28211.855030000002</v>
      </c>
      <c r="N24" s="17">
        <f t="shared" si="2"/>
        <v>53.815108766707866</v>
      </c>
      <c r="O24" s="15">
        <v>26294.71286</v>
      </c>
      <c r="P24" s="17">
        <f t="shared" si="0"/>
        <v>107.29097967415493</v>
      </c>
      <c r="Q24" s="13"/>
      <c r="R24" s="13"/>
    </row>
    <row r="25" spans="1:18" s="12" customFormat="1" ht="36" customHeight="1" x14ac:dyDescent="0.2">
      <c r="A25" s="14" t="s">
        <v>35</v>
      </c>
      <c r="B25" s="43" t="s">
        <v>39</v>
      </c>
      <c r="C25" s="43"/>
      <c r="D25" s="43"/>
      <c r="E25" s="43"/>
      <c r="F25" s="43"/>
      <c r="G25" s="43"/>
      <c r="H25" s="43"/>
      <c r="I25" s="43"/>
      <c r="J25" s="43"/>
      <c r="K25" s="43"/>
      <c r="L25" s="15">
        <v>40.799999999999997</v>
      </c>
      <c r="M25" s="15">
        <v>16.647749999999998</v>
      </c>
      <c r="N25" s="17">
        <f t="shared" si="2"/>
        <v>40.803308823529413</v>
      </c>
      <c r="O25" s="15">
        <v>12.549850000000001</v>
      </c>
      <c r="P25" s="17">
        <f t="shared" si="0"/>
        <v>132.65297991609458</v>
      </c>
      <c r="Q25" s="13"/>
      <c r="R25" s="13"/>
    </row>
    <row r="26" spans="1:18" s="12" customFormat="1" ht="33" customHeight="1" x14ac:dyDescent="0.2">
      <c r="A26" s="14" t="s">
        <v>36</v>
      </c>
      <c r="B26" s="43" t="s">
        <v>40</v>
      </c>
      <c r="C26" s="43"/>
      <c r="D26" s="43"/>
      <c r="E26" s="43"/>
      <c r="F26" s="43"/>
      <c r="G26" s="43"/>
      <c r="H26" s="43"/>
      <c r="I26" s="43"/>
      <c r="J26" s="43"/>
      <c r="K26" s="43"/>
      <c r="L26" s="15">
        <v>13095.774359999999</v>
      </c>
      <c r="M26" s="15">
        <v>5262.24791</v>
      </c>
      <c r="N26" s="17">
        <f t="shared" si="2"/>
        <v>40.182793054781989</v>
      </c>
      <c r="O26" s="15">
        <v>6703.3152900000005</v>
      </c>
      <c r="P26" s="17">
        <f t="shared" si="0"/>
        <v>78.502169185600096</v>
      </c>
      <c r="Q26" s="13"/>
      <c r="R26" s="13"/>
    </row>
    <row r="27" spans="1:18" s="12" customFormat="1" ht="31.5" x14ac:dyDescent="0.2">
      <c r="A27" s="14" t="s">
        <v>57</v>
      </c>
      <c r="B27" s="25"/>
      <c r="C27" s="25"/>
      <c r="D27" s="25"/>
      <c r="E27" s="25"/>
      <c r="F27" s="25"/>
      <c r="G27" s="25"/>
      <c r="H27" s="25"/>
      <c r="I27" s="25" t="s">
        <v>58</v>
      </c>
      <c r="J27" s="25"/>
      <c r="K27" s="25"/>
      <c r="L27" s="15">
        <v>0</v>
      </c>
      <c r="M27" s="15">
        <v>440.01913000000002</v>
      </c>
      <c r="N27" s="17"/>
      <c r="O27" s="15">
        <v>343.61</v>
      </c>
      <c r="P27" s="17">
        <f t="shared" si="0"/>
        <v>128.05771950758128</v>
      </c>
      <c r="Q27" s="13"/>
      <c r="R27" s="13"/>
    </row>
    <row r="28" spans="1:18" s="12" customFormat="1" x14ac:dyDescent="0.2">
      <c r="A28" s="14" t="s">
        <v>37</v>
      </c>
      <c r="B28" s="43" t="s">
        <v>41</v>
      </c>
      <c r="C28" s="43"/>
      <c r="D28" s="43"/>
      <c r="E28" s="43"/>
      <c r="F28" s="43"/>
      <c r="G28" s="43"/>
      <c r="H28" s="43"/>
      <c r="I28" s="43"/>
      <c r="J28" s="43"/>
      <c r="K28" s="43"/>
      <c r="L28" s="15">
        <v>300</v>
      </c>
      <c r="M28" s="15">
        <v>128.22936000000001</v>
      </c>
      <c r="N28" s="17">
        <f t="shared" si="2"/>
        <v>42.743120000000005</v>
      </c>
      <c r="O28" s="15">
        <v>200.67655999999999</v>
      </c>
      <c r="P28" s="17">
        <f t="shared" si="0"/>
        <v>63.898524072766648</v>
      </c>
      <c r="Q28" s="13"/>
      <c r="R28" s="13"/>
    </row>
    <row r="29" spans="1:18" s="12" customFormat="1" x14ac:dyDescent="0.2">
      <c r="A29" s="14" t="s">
        <v>38</v>
      </c>
      <c r="B29" s="43" t="s">
        <v>42</v>
      </c>
      <c r="C29" s="43"/>
      <c r="D29" s="43"/>
      <c r="E29" s="43"/>
      <c r="F29" s="43"/>
      <c r="G29" s="43"/>
      <c r="H29" s="43"/>
      <c r="I29" s="43"/>
      <c r="J29" s="43"/>
      <c r="K29" s="43"/>
      <c r="L29" s="15">
        <v>695.35</v>
      </c>
      <c r="M29" s="15">
        <v>732.77829000000008</v>
      </c>
      <c r="N29" s="17">
        <f t="shared" si="2"/>
        <v>105.38265477816928</v>
      </c>
      <c r="O29" s="15">
        <v>956.81927000000007</v>
      </c>
      <c r="P29" s="17">
        <f t="shared" si="0"/>
        <v>76.584817318739823</v>
      </c>
      <c r="Q29" s="13"/>
      <c r="R29" s="18"/>
    </row>
    <row r="30" spans="1:18" s="12" customFormat="1" x14ac:dyDescent="0.2">
      <c r="A30" s="14" t="s">
        <v>44</v>
      </c>
      <c r="B30" s="43" t="s">
        <v>45</v>
      </c>
      <c r="C30" s="43"/>
      <c r="D30" s="43"/>
      <c r="E30" s="43"/>
      <c r="F30" s="43"/>
      <c r="G30" s="43"/>
      <c r="H30" s="43"/>
      <c r="I30" s="43"/>
      <c r="J30" s="43"/>
      <c r="K30" s="43"/>
      <c r="L30" s="15">
        <v>3583.71</v>
      </c>
      <c r="M30" s="15">
        <v>2752.6526200000003</v>
      </c>
      <c r="N30" s="17">
        <f t="shared" si="2"/>
        <v>76.810138655192532</v>
      </c>
      <c r="O30" s="15">
        <v>2578.9196299999999</v>
      </c>
      <c r="P30" s="17">
        <f t="shared" si="0"/>
        <v>106.73665778409701</v>
      </c>
      <c r="Q30" s="13"/>
      <c r="R30" s="18"/>
    </row>
    <row r="31" spans="1:18" s="12" customFormat="1" x14ac:dyDescent="0.2">
      <c r="A31" s="11"/>
      <c r="B31" s="44" t="s">
        <v>46</v>
      </c>
      <c r="C31" s="44"/>
      <c r="D31" s="44"/>
      <c r="E31" s="44"/>
      <c r="F31" s="44"/>
      <c r="G31" s="44"/>
      <c r="H31" s="44"/>
      <c r="I31" s="44"/>
      <c r="J31" s="44"/>
      <c r="K31" s="44"/>
      <c r="L31" s="32">
        <v>378577.53435999999</v>
      </c>
      <c r="M31" s="32">
        <f>(M22+M7)</f>
        <v>174576.85669000002</v>
      </c>
      <c r="N31" s="33">
        <f t="shared" si="2"/>
        <v>46.113897641900216</v>
      </c>
      <c r="O31" s="32">
        <v>145794.19005999999</v>
      </c>
      <c r="P31" s="33">
        <f t="shared" si="0"/>
        <v>119.74198465532461</v>
      </c>
      <c r="Q31" s="19"/>
      <c r="R31" s="20"/>
    </row>
    <row r="32" spans="1:18" s="12" customFormat="1" x14ac:dyDescent="0.2">
      <c r="A32" s="11"/>
      <c r="B32" s="44" t="s">
        <v>47</v>
      </c>
      <c r="C32" s="44"/>
      <c r="D32" s="44"/>
      <c r="E32" s="44"/>
      <c r="F32" s="44"/>
      <c r="G32" s="44"/>
      <c r="H32" s="44"/>
      <c r="I32" s="44"/>
      <c r="J32" s="44"/>
      <c r="K32" s="44"/>
      <c r="L32" s="32">
        <v>1359705.53369</v>
      </c>
      <c r="M32" s="32">
        <v>727297.79645999998</v>
      </c>
      <c r="N32" s="33">
        <f t="shared" si="2"/>
        <v>53.489360632830738</v>
      </c>
      <c r="O32" s="32">
        <v>724352.04440000001</v>
      </c>
      <c r="P32" s="33">
        <f t="shared" si="0"/>
        <v>100.40667408655415</v>
      </c>
      <c r="R32" s="18"/>
    </row>
    <row r="33" spans="1:18" s="12" customFormat="1" x14ac:dyDescent="0.2">
      <c r="A33" s="14"/>
      <c r="B33" s="25"/>
      <c r="C33" s="25"/>
      <c r="D33" s="25"/>
      <c r="E33" s="25"/>
      <c r="F33" s="25"/>
      <c r="G33" s="25"/>
      <c r="H33" s="25"/>
      <c r="I33" s="25" t="s">
        <v>7</v>
      </c>
      <c r="J33" s="25"/>
      <c r="K33" s="25"/>
      <c r="L33" s="15"/>
      <c r="M33" s="15"/>
      <c r="N33" s="16"/>
      <c r="O33" s="15"/>
      <c r="P33" s="16"/>
      <c r="R33" s="18"/>
    </row>
    <row r="34" spans="1:18" s="12" customFormat="1" ht="50.25" customHeight="1" x14ac:dyDescent="0.2">
      <c r="A34" s="14" t="s">
        <v>63</v>
      </c>
      <c r="B34" s="43" t="s">
        <v>62</v>
      </c>
      <c r="C34" s="43"/>
      <c r="D34" s="43"/>
      <c r="E34" s="43"/>
      <c r="F34" s="43"/>
      <c r="G34" s="43"/>
      <c r="H34" s="43"/>
      <c r="I34" s="43"/>
      <c r="J34" s="43"/>
      <c r="K34" s="43"/>
      <c r="L34" s="15">
        <v>1358739.9888800001</v>
      </c>
      <c r="M34" s="15">
        <v>727408.90388999996</v>
      </c>
      <c r="N34" s="17">
        <f t="shared" si="2"/>
        <v>53.535548364157449</v>
      </c>
      <c r="O34" s="15">
        <v>724780.40751000005</v>
      </c>
      <c r="P34" s="17">
        <f t="shared" si="0"/>
        <v>100.3626610698584</v>
      </c>
      <c r="Q34" s="13"/>
      <c r="R34" s="13"/>
    </row>
    <row r="35" spans="1:18" s="12" customFormat="1" x14ac:dyDescent="0.2">
      <c r="A35" s="14" t="s">
        <v>61</v>
      </c>
      <c r="B35" s="45" t="s">
        <v>67</v>
      </c>
      <c r="C35" s="46"/>
      <c r="D35" s="46"/>
      <c r="E35" s="46"/>
      <c r="F35" s="46"/>
      <c r="G35" s="46"/>
      <c r="H35" s="46"/>
      <c r="I35" s="46"/>
      <c r="J35" s="46"/>
      <c r="K35" s="47"/>
      <c r="L35" s="15">
        <v>403011</v>
      </c>
      <c r="M35" s="15">
        <v>222209.5</v>
      </c>
      <c r="N35" s="17">
        <f t="shared" si="2"/>
        <v>55.13732875777584</v>
      </c>
      <c r="O35" s="15">
        <v>175862.16500000001</v>
      </c>
      <c r="P35" s="17">
        <f t="shared" si="0"/>
        <v>126.35435256924079</v>
      </c>
      <c r="Q35" s="13"/>
      <c r="R35" s="13"/>
    </row>
    <row r="36" spans="1:18" s="12" customFormat="1" x14ac:dyDescent="0.2">
      <c r="A36" s="14" t="s">
        <v>54</v>
      </c>
      <c r="B36" s="48" t="s">
        <v>48</v>
      </c>
      <c r="C36" s="48"/>
      <c r="D36" s="48"/>
      <c r="E36" s="48"/>
      <c r="F36" s="48"/>
      <c r="G36" s="48"/>
      <c r="H36" s="48"/>
      <c r="I36" s="48"/>
      <c r="J36" s="48"/>
      <c r="K36" s="48"/>
      <c r="L36" s="15">
        <v>316613.03279999999</v>
      </c>
      <c r="M36" s="15">
        <v>149168.00279</v>
      </c>
      <c r="N36" s="17">
        <f t="shared" si="2"/>
        <v>47.113664737934947</v>
      </c>
      <c r="O36" s="15">
        <v>107715.90952</v>
      </c>
      <c r="P36" s="17">
        <f t="shared" si="0"/>
        <v>138.48279558211726</v>
      </c>
      <c r="Q36" s="13"/>
      <c r="R36" s="13"/>
    </row>
    <row r="37" spans="1:18" s="12" customFormat="1" x14ac:dyDescent="0.2">
      <c r="A37" s="14" t="s">
        <v>53</v>
      </c>
      <c r="B37" s="48" t="s">
        <v>49</v>
      </c>
      <c r="C37" s="48"/>
      <c r="D37" s="48"/>
      <c r="E37" s="48"/>
      <c r="F37" s="48"/>
      <c r="G37" s="48"/>
      <c r="H37" s="48"/>
      <c r="I37" s="48"/>
      <c r="J37" s="48"/>
      <c r="K37" s="48"/>
      <c r="L37" s="15">
        <v>619210.05767000001</v>
      </c>
      <c r="M37" s="15">
        <v>346115.28477999999</v>
      </c>
      <c r="N37" s="17">
        <f t="shared" si="2"/>
        <v>55.896263391196022</v>
      </c>
      <c r="O37" s="15">
        <v>440679.59500999999</v>
      </c>
      <c r="P37" s="17">
        <f t="shared" si="0"/>
        <v>78.541255074936217</v>
      </c>
      <c r="Q37" s="13"/>
      <c r="R37" s="13"/>
    </row>
    <row r="38" spans="1:18" s="12" customFormat="1" x14ac:dyDescent="0.2">
      <c r="A38" s="14" t="s">
        <v>55</v>
      </c>
      <c r="B38" s="48" t="s">
        <v>50</v>
      </c>
      <c r="C38" s="48"/>
      <c r="D38" s="48"/>
      <c r="E38" s="48"/>
      <c r="F38" s="48"/>
      <c r="G38" s="48"/>
      <c r="H38" s="48"/>
      <c r="I38" s="48"/>
      <c r="J38" s="48"/>
      <c r="K38" s="48"/>
      <c r="L38" s="15">
        <v>19905.898410000002</v>
      </c>
      <c r="M38" s="15">
        <v>9916.116320000001</v>
      </c>
      <c r="N38" s="17">
        <f t="shared" si="2"/>
        <v>49.814964970475806</v>
      </c>
      <c r="O38" s="15">
        <v>522.73797999999999</v>
      </c>
      <c r="P38" s="17">
        <f t="shared" si="0"/>
        <v>1896.9573092814112</v>
      </c>
      <c r="Q38" s="13"/>
      <c r="R38" s="13"/>
    </row>
    <row r="39" spans="1:18" s="12" customFormat="1" x14ac:dyDescent="0.2">
      <c r="A39" s="14" t="s">
        <v>51</v>
      </c>
      <c r="B39" s="43" t="s">
        <v>52</v>
      </c>
      <c r="C39" s="43"/>
      <c r="D39" s="43"/>
      <c r="E39" s="43"/>
      <c r="F39" s="43"/>
      <c r="G39" s="43"/>
      <c r="H39" s="43"/>
      <c r="I39" s="43"/>
      <c r="J39" s="43"/>
      <c r="K39" s="43"/>
      <c r="L39" s="15">
        <v>2872.6</v>
      </c>
      <c r="M39" s="15">
        <v>1871.1902</v>
      </c>
      <c r="N39" s="17">
        <f t="shared" si="2"/>
        <v>65.139253637819394</v>
      </c>
      <c r="O39" s="15">
        <v>1529.3383200000001</v>
      </c>
      <c r="P39" s="17">
        <f t="shared" si="0"/>
        <v>122.35292711425683</v>
      </c>
      <c r="Q39" s="13"/>
      <c r="R39" s="21"/>
    </row>
    <row r="40" spans="1:18" s="12" customFormat="1" ht="63.75" customHeight="1" x14ac:dyDescent="0.2">
      <c r="A40" s="14" t="s">
        <v>59</v>
      </c>
      <c r="B40" s="25"/>
      <c r="C40" s="25"/>
      <c r="D40" s="25"/>
      <c r="E40" s="25"/>
      <c r="F40" s="25"/>
      <c r="G40" s="25"/>
      <c r="H40" s="25"/>
      <c r="I40" s="25" t="s">
        <v>60</v>
      </c>
      <c r="J40" s="25"/>
      <c r="K40" s="25"/>
      <c r="L40" s="15">
        <v>-1907.05519</v>
      </c>
      <c r="M40" s="15">
        <v>-2002.8016299999999</v>
      </c>
      <c r="N40" s="17">
        <f t="shared" si="2"/>
        <v>105.02064337215118</v>
      </c>
      <c r="O40" s="15">
        <v>-1957.7014299999998</v>
      </c>
      <c r="P40" s="17">
        <f t="shared" si="0"/>
        <v>102.30373229078144</v>
      </c>
      <c r="Q40" s="13"/>
      <c r="R40" s="13"/>
    </row>
    <row r="41" spans="1:18" s="12" customFormat="1" x14ac:dyDescent="0.2">
      <c r="A41" s="11"/>
      <c r="B41" s="11"/>
      <c r="C41" s="11"/>
      <c r="D41" s="11"/>
      <c r="E41" s="11"/>
      <c r="F41" s="11"/>
      <c r="G41" s="11"/>
      <c r="H41" s="11"/>
      <c r="I41" s="11" t="s">
        <v>74</v>
      </c>
      <c r="J41" s="11"/>
      <c r="K41" s="11"/>
      <c r="L41" s="32">
        <v>1738283.0680499999</v>
      </c>
      <c r="M41" s="32">
        <v>901874.65315000003</v>
      </c>
      <c r="N41" s="33">
        <f t="shared" si="2"/>
        <v>51.883071849840888</v>
      </c>
      <c r="O41" s="32">
        <v>870146.23446000007</v>
      </c>
      <c r="P41" s="33">
        <f t="shared" si="0"/>
        <v>103.64633178119654</v>
      </c>
      <c r="Q41" s="13"/>
      <c r="R41" s="13"/>
    </row>
    <row r="42" spans="1:18" x14ac:dyDescent="0.25">
      <c r="L42" s="4"/>
      <c r="M42" s="4"/>
      <c r="N42" s="4"/>
      <c r="O42" s="10"/>
      <c r="P42" s="10"/>
      <c r="Q42" s="4"/>
    </row>
    <row r="43" spans="1:18" x14ac:dyDescent="0.25">
      <c r="L43" s="4"/>
      <c r="M43" s="4"/>
      <c r="N43" s="4"/>
      <c r="O43" s="4"/>
      <c r="P43" s="10"/>
      <c r="Q43" s="4"/>
    </row>
    <row r="44" spans="1:18" x14ac:dyDescent="0.25">
      <c r="L44" s="4"/>
      <c r="M44" s="4"/>
      <c r="N44" s="4"/>
      <c r="O44" s="4"/>
      <c r="P44" s="10"/>
      <c r="Q44" s="4"/>
    </row>
    <row r="45" spans="1:18" x14ac:dyDescent="0.25">
      <c r="L45" s="4"/>
      <c r="M45" s="4"/>
      <c r="N45" s="4"/>
      <c r="O45" s="4"/>
      <c r="P45" s="10"/>
      <c r="Q45" s="4"/>
    </row>
    <row r="46" spans="1:18" x14ac:dyDescent="0.25">
      <c r="L46" s="4"/>
      <c r="M46" s="4"/>
      <c r="N46" s="4"/>
      <c r="O46" s="4"/>
      <c r="P46" s="10"/>
      <c r="Q46" s="4"/>
    </row>
  </sheetData>
  <mergeCells count="37">
    <mergeCell ref="A4:A5"/>
    <mergeCell ref="B4:B5"/>
    <mergeCell ref="C4:E4"/>
    <mergeCell ref="F4:F5"/>
    <mergeCell ref="G4:G5"/>
    <mergeCell ref="O4:O5"/>
    <mergeCell ref="P4:P5"/>
    <mergeCell ref="B7:K7"/>
    <mergeCell ref="B9:K9"/>
    <mergeCell ref="B10:K10"/>
    <mergeCell ref="I4:I5"/>
    <mergeCell ref="B20:K20"/>
    <mergeCell ref="B21:K21"/>
    <mergeCell ref="B22:K22"/>
    <mergeCell ref="B24:K24"/>
    <mergeCell ref="L4:N4"/>
    <mergeCell ref="B14:K14"/>
    <mergeCell ref="B16:K16"/>
    <mergeCell ref="B17:K17"/>
    <mergeCell ref="B18:K18"/>
    <mergeCell ref="B19:K19"/>
    <mergeCell ref="I1:O2"/>
    <mergeCell ref="B39:K39"/>
    <mergeCell ref="B26:K26"/>
    <mergeCell ref="B28:K28"/>
    <mergeCell ref="B29:K29"/>
    <mergeCell ref="B30:K30"/>
    <mergeCell ref="B31:K31"/>
    <mergeCell ref="B32:K32"/>
    <mergeCell ref="B34:K34"/>
    <mergeCell ref="B35:K35"/>
    <mergeCell ref="B36:K36"/>
    <mergeCell ref="B37:K37"/>
    <mergeCell ref="B38:K38"/>
    <mergeCell ref="B25:K25"/>
    <mergeCell ref="B11:K11"/>
    <mergeCell ref="B13:K13"/>
  </mergeCells>
  <pageMargins left="0.39370078740157483" right="0.39370078740157483" top="0.78740157480314965" bottom="0.39370078740157483" header="0.39370078740157483" footer="0.39370078740157483"/>
  <pageSetup scale="64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01.07.2024</vt:lpstr>
      <vt:lpstr>'на 01.07.2024'!Заголовки_для_печати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Comp14</dc:creator>
  <cp:lastModifiedBy>Comp14</cp:lastModifiedBy>
  <cp:lastPrinted>2024-08-20T06:57:52Z</cp:lastPrinted>
  <dcterms:created xsi:type="dcterms:W3CDTF">2024-08-12T13:05:32Z</dcterms:created>
  <dcterms:modified xsi:type="dcterms:W3CDTF">2024-08-21T10:38:27Z</dcterms:modified>
</cp:coreProperties>
</file>